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ltura\Desktop\ARTÍCULO 8\JUNIO 2021 PNT\DOCUMENTOS PDF\"/>
    </mc:Choice>
  </mc:AlternateContent>
  <bookViews>
    <workbookView xWindow="0" yWindow="0" windowWidth="15345" windowHeight="6705"/>
  </bookViews>
  <sheets>
    <sheet name="Hoja1" sheetId="1" r:id="rId1"/>
  </sheets>
  <externalReferences>
    <externalReference r:id="rId2"/>
  </externalReferences>
  <definedNames>
    <definedName name="Año_Calendario">[1]Enero!$N$2</definedName>
    <definedName name="DíasDeTareas" localSheetId="0">[1]Junio!$L$4:$L$35</definedName>
    <definedName name="JunDom1">DATE(Año_Calendario,6,1)-WEEKDAY(DATE(Año_Calendario,6,1))+1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<sst xmlns="http://schemas.openxmlformats.org/spreadsheetml/2006/main" count="45" uniqueCount="26">
  <si>
    <t>JUNIO</t>
  </si>
  <si>
    <t>TAREAS</t>
  </si>
  <si>
    <t>L</t>
  </si>
  <si>
    <t>M</t>
  </si>
  <si>
    <t>X</t>
  </si>
  <si>
    <t>J</t>
  </si>
  <si>
    <t>V</t>
  </si>
  <si>
    <t>S</t>
  </si>
  <si>
    <t>D</t>
  </si>
  <si>
    <t>LUN</t>
  </si>
  <si>
    <t>RESOLVER PENDIENTES EN OFICINA (CASA DE CULTURA)</t>
  </si>
  <si>
    <t>RESOLVER PENDIENTES EN OFICINA  (CASA DE CULTURA)</t>
  </si>
  <si>
    <t>MAR</t>
  </si>
  <si>
    <t>HORARIO SEMANAL</t>
  </si>
  <si>
    <t>MIÉ</t>
  </si>
  <si>
    <t>JUE</t>
  </si>
  <si>
    <t>VIE</t>
  </si>
  <si>
    <t>RESOLVER PENDIENTES EN OFICINA (CASA DE CULTURA)  16a. SESION ORDINARIA DEL CONSEJO MUNICIPAL DE CULTURA Y LAS ARTES</t>
  </si>
  <si>
    <t>RESOLVER PENDIENTES EN OFICINA (CASA DE CULTURA) FOTOGRAFIAS PARA CONCURSO EN LINEA 2021</t>
  </si>
  <si>
    <t>RESOLVER PENDIENTES EN OFICINA (CASA DE CULTURA) PRIMERA GRABACION PARA CONCURSO EN LINEA 2021</t>
  </si>
  <si>
    <t>RESOLVER PENDIENTES EN OFICINA (CASA DE CULTURA) SEGUNDA GRABACION PARA CONCURSO EN LINEA 2021</t>
  </si>
  <si>
    <t>RESOLVER PENDIENTES EN OFICINA (CASA DE CULTURA) GRABACION DE AUDIO PARA CONCURSO EN LINEA 2021</t>
  </si>
  <si>
    <t>SALIDA A GUADALAJARA A SECRETARIA DE CULTURA ENTREGA DE DOCUMENTACION DE TALLERES ARTISTICOS</t>
  </si>
  <si>
    <t xml:space="preserve">Nota:  las actividades frecuentes de la Dirección de Cultura son la organización de eventos culturales, el seguimiento a los Talleres Artísticos, a la Escuela de Música, las clases de Canto, recibir y entregar oficios varios. </t>
  </si>
  <si>
    <t>SÁB.</t>
  </si>
  <si>
    <t>DOM.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</si>
</sst>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8" x14ac:knownFonts="1">
    <font>
      <sz val="11"/>
      <color theme="1"/>
      <name val="Calibri"/>
      <family val="2"/>
      <scheme val="minor"/>
    </font>
    <font>
      <b/>
      <sz val="24"/>
      <color theme="4"/>
      <name val="Calibri Light"/>
      <family val="2"/>
      <scheme val="major"/>
    </font>
    <font>
      <b/>
      <sz val="17"/>
      <color theme="4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.5"/>
      <color theme="1" tint="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4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.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 Light"/>
      <family val="2"/>
      <scheme val="major"/>
    </font>
    <font>
      <b/>
      <sz val="8.5"/>
      <color rgb="FFFF0000"/>
      <name val="Calibri"/>
      <family val="2"/>
      <scheme val="minor"/>
    </font>
    <font>
      <sz val="12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2065187536243"/>
      </left>
      <right/>
      <top/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7" xfId="0" applyFont="1" applyBorder="1"/>
    <xf numFmtId="0" fontId="3" fillId="0" borderId="0" xfId="0" applyFont="1" applyFill="1" applyBorder="1" applyAlignment="1">
      <alignment horizontal="center" vertical="center"/>
    </xf>
    <xf numFmtId="0" fontId="0" fillId="0" borderId="9" xfId="0" applyFont="1" applyBorder="1"/>
    <xf numFmtId="0" fontId="0" fillId="0" borderId="12" xfId="0" applyFont="1" applyBorder="1"/>
    <xf numFmtId="164" fontId="4" fillId="0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7" fillId="0" borderId="0" xfId="0" applyFont="1" applyBorder="1" applyAlignment="1">
      <alignment horizontal="right" vertical="center" textRotation="90"/>
    </xf>
    <xf numFmtId="0" fontId="8" fillId="0" borderId="0" xfId="0" applyFont="1" applyBorder="1" applyAlignment="1">
      <alignment horizontal="right" vertical="center"/>
    </xf>
    <xf numFmtId="0" fontId="8" fillId="0" borderId="19" xfId="0" applyFont="1" applyBorder="1" applyAlignment="1">
      <alignment horizontal="center"/>
    </xf>
    <xf numFmtId="164" fontId="10" fillId="0" borderId="22" xfId="0" applyNumberFormat="1" applyFont="1" applyFill="1" applyBorder="1" applyAlignment="1">
      <alignment horizontal="left" vertical="center" wrapText="1" indent="1"/>
    </xf>
    <xf numFmtId="0" fontId="0" fillId="0" borderId="23" xfId="0" applyFont="1" applyBorder="1"/>
    <xf numFmtId="0" fontId="12" fillId="4" borderId="27" xfId="0" applyFont="1" applyFill="1" applyBorder="1" applyAlignment="1">
      <alignment horizontal="left" indent="1"/>
    </xf>
    <xf numFmtId="49" fontId="13" fillId="5" borderId="27" xfId="0" applyNumberFormat="1" applyFont="1" applyFill="1" applyBorder="1" applyAlignment="1">
      <alignment horizontal="left" indent="1"/>
    </xf>
    <xf numFmtId="0" fontId="14" fillId="5" borderId="30" xfId="0" applyFont="1" applyFill="1" applyBorder="1" applyAlignment="1">
      <alignment horizontal="left" vertical="top" indent="1"/>
    </xf>
    <xf numFmtId="0" fontId="8" fillId="0" borderId="34" xfId="0" applyFont="1" applyBorder="1" applyAlignment="1">
      <alignment horizontal="right" vertical="center"/>
    </xf>
    <xf numFmtId="0" fontId="8" fillId="0" borderId="34" xfId="0" applyFont="1" applyBorder="1" applyAlignment="1">
      <alignment horizontal="center"/>
    </xf>
    <xf numFmtId="49" fontId="13" fillId="5" borderId="35" xfId="0" applyNumberFormat="1" applyFont="1" applyFill="1" applyBorder="1" applyAlignment="1">
      <alignment horizontal="left" indent="1"/>
    </xf>
    <xf numFmtId="0" fontId="7" fillId="0" borderId="16" xfId="0" applyFont="1" applyBorder="1" applyAlignment="1">
      <alignment horizontal="right" vertical="center" textRotation="90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14" fillId="5" borderId="41" xfId="0" applyFont="1" applyFill="1" applyBorder="1" applyAlignment="1">
      <alignment horizontal="left" vertical="top" indent="1"/>
    </xf>
    <xf numFmtId="164" fontId="8" fillId="0" borderId="22" xfId="0" applyNumberFormat="1" applyFont="1" applyFill="1" applyBorder="1" applyAlignment="1">
      <alignment horizontal="center"/>
    </xf>
    <xf numFmtId="0" fontId="8" fillId="0" borderId="0" xfId="0" applyFont="1"/>
    <xf numFmtId="164" fontId="17" fillId="0" borderId="19" xfId="0" applyNumberFormat="1" applyFont="1" applyFill="1" applyBorder="1" applyAlignment="1">
      <alignment horizontal="left"/>
    </xf>
    <xf numFmtId="164" fontId="17" fillId="0" borderId="20" xfId="0" applyNumberFormat="1" applyFont="1" applyFill="1" applyBorder="1" applyAlignment="1">
      <alignment horizontal="left"/>
    </xf>
    <xf numFmtId="0" fontId="7" fillId="0" borderId="24" xfId="0" applyFont="1" applyBorder="1" applyAlignment="1">
      <alignment horizontal="right" vertical="center" textRotation="90"/>
    </xf>
    <xf numFmtId="0" fontId="7" fillId="0" borderId="16" xfId="0" applyFont="1" applyBorder="1" applyAlignment="1">
      <alignment horizontal="right" vertical="center" textRotation="90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49" fontId="16" fillId="5" borderId="39" xfId="0" applyNumberFormat="1" applyFont="1" applyFill="1" applyBorder="1" applyAlignment="1">
      <alignment horizontal="center" vertical="top" wrapText="1"/>
    </xf>
    <xf numFmtId="49" fontId="16" fillId="5" borderId="40" xfId="0" applyNumberFormat="1" applyFont="1" applyFill="1" applyBorder="1" applyAlignment="1">
      <alignment horizontal="center" vertical="top" wrapText="1"/>
    </xf>
    <xf numFmtId="49" fontId="16" fillId="5" borderId="38" xfId="0" applyNumberFormat="1" applyFont="1" applyFill="1" applyBorder="1" applyAlignment="1">
      <alignment horizontal="center" vertical="top" wrapText="1"/>
    </xf>
    <xf numFmtId="49" fontId="16" fillId="5" borderId="8" xfId="0" applyNumberFormat="1" applyFont="1" applyFill="1" applyBorder="1" applyAlignment="1">
      <alignment horizontal="center" vertical="top" wrapText="1"/>
    </xf>
    <xf numFmtId="49" fontId="16" fillId="5" borderId="0" xfId="0" applyNumberFormat="1" applyFont="1" applyFill="1" applyBorder="1" applyAlignment="1">
      <alignment horizontal="center" vertical="top" wrapText="1"/>
    </xf>
    <xf numFmtId="49" fontId="16" fillId="5" borderId="9" xfId="0" applyNumberFormat="1" applyFont="1" applyFill="1" applyBorder="1" applyAlignment="1">
      <alignment horizontal="center" vertical="top" wrapText="1"/>
    </xf>
    <xf numFmtId="0" fontId="14" fillId="5" borderId="42" xfId="0" applyFont="1" applyFill="1" applyBorder="1" applyAlignment="1">
      <alignment horizontal="left" vertical="top" indent="1"/>
    </xf>
    <xf numFmtId="0" fontId="14" fillId="5" borderId="43" xfId="0" applyFont="1" applyFill="1" applyBorder="1" applyAlignment="1">
      <alignment horizontal="left" vertical="top" indent="1"/>
    </xf>
    <xf numFmtId="164" fontId="14" fillId="5" borderId="42" xfId="0" applyNumberFormat="1" applyFont="1" applyFill="1" applyBorder="1" applyAlignment="1">
      <alignment horizontal="left" vertical="top" indent="1"/>
    </xf>
    <xf numFmtId="164" fontId="14" fillId="5" borderId="23" xfId="0" applyNumberFormat="1" applyFont="1" applyFill="1" applyBorder="1" applyAlignment="1">
      <alignment horizontal="left" vertical="top" indent="1"/>
    </xf>
    <xf numFmtId="49" fontId="13" fillId="5" borderId="28" xfId="0" applyNumberFormat="1" applyFont="1" applyFill="1" applyBorder="1" applyAlignment="1">
      <alignment horizontal="left" indent="1"/>
    </xf>
    <xf numFmtId="49" fontId="13" fillId="5" borderId="29" xfId="0" applyNumberFormat="1" applyFont="1" applyFill="1" applyBorder="1" applyAlignment="1">
      <alignment horizontal="left" indent="1"/>
    </xf>
    <xf numFmtId="49" fontId="13" fillId="5" borderId="9" xfId="0" applyNumberFormat="1" applyFont="1" applyFill="1" applyBorder="1" applyAlignment="1">
      <alignment horizontal="left" indent="1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14" fillId="5" borderId="31" xfId="0" applyFont="1" applyFill="1" applyBorder="1" applyAlignment="1">
      <alignment horizontal="left" vertical="top" indent="1"/>
    </xf>
    <xf numFmtId="0" fontId="14" fillId="5" borderId="32" xfId="0" applyFont="1" applyFill="1" applyBorder="1" applyAlignment="1">
      <alignment horizontal="left" vertical="top" indent="1"/>
    </xf>
    <xf numFmtId="0" fontId="14" fillId="5" borderId="33" xfId="0" applyFont="1" applyFill="1" applyBorder="1" applyAlignment="1">
      <alignment horizontal="left" vertical="top" indent="1"/>
    </xf>
    <xf numFmtId="164" fontId="14" fillId="5" borderId="31" xfId="0" applyNumberFormat="1" applyFont="1" applyFill="1" applyBorder="1" applyAlignment="1">
      <alignment horizontal="left" vertical="top" indent="1"/>
    </xf>
    <xf numFmtId="164" fontId="14" fillId="5" borderId="33" xfId="0" applyNumberFormat="1" applyFont="1" applyFill="1" applyBorder="1" applyAlignment="1">
      <alignment horizontal="left" vertical="top" indent="1"/>
    </xf>
    <xf numFmtId="0" fontId="9" fillId="0" borderId="19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15" fillId="5" borderId="31" xfId="0" applyFont="1" applyFill="1" applyBorder="1" applyAlignment="1">
      <alignment horizontal="left" vertical="top" indent="1"/>
    </xf>
    <xf numFmtId="0" fontId="15" fillId="5" borderId="33" xfId="0" applyFont="1" applyFill="1" applyBorder="1" applyAlignment="1">
      <alignment horizontal="left" vertical="top" indent="1"/>
    </xf>
    <xf numFmtId="0" fontId="7" fillId="0" borderId="24" xfId="0" applyFont="1" applyBorder="1" applyAlignment="1">
      <alignment vertical="center" textRotation="90"/>
    </xf>
    <xf numFmtId="0" fontId="7" fillId="0" borderId="16" xfId="0" applyFont="1" applyBorder="1" applyAlignment="1">
      <alignment vertical="center" textRotation="90"/>
    </xf>
    <xf numFmtId="49" fontId="13" fillId="5" borderId="36" xfId="0" applyNumberFormat="1" applyFont="1" applyFill="1" applyBorder="1" applyAlignment="1">
      <alignment horizontal="left" indent="1"/>
    </xf>
    <xf numFmtId="49" fontId="13" fillId="5" borderId="37" xfId="0" applyNumberFormat="1" applyFont="1" applyFill="1" applyBorder="1" applyAlignment="1">
      <alignment horizontal="left" indent="1"/>
    </xf>
    <xf numFmtId="49" fontId="13" fillId="5" borderId="38" xfId="0" applyNumberFormat="1" applyFont="1" applyFill="1" applyBorder="1" applyAlignment="1">
      <alignment horizontal="left" indent="1"/>
    </xf>
    <xf numFmtId="49" fontId="13" fillId="5" borderId="28" xfId="0" applyNumberFormat="1" applyFont="1" applyFill="1" applyBorder="1" applyAlignment="1">
      <alignment horizontal="left" vertical="center" indent="1"/>
    </xf>
    <xf numFmtId="49" fontId="13" fillId="5" borderId="9" xfId="0" applyNumberFormat="1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2" fillId="4" borderId="28" xfId="0" applyFont="1" applyFill="1" applyBorder="1" applyAlignment="1">
      <alignment horizontal="left" indent="1"/>
    </xf>
    <xf numFmtId="0" fontId="12" fillId="4" borderId="29" xfId="0" applyFont="1" applyFill="1" applyBorder="1" applyAlignment="1">
      <alignment horizontal="left" indent="1"/>
    </xf>
    <xf numFmtId="0" fontId="12" fillId="4" borderId="9" xfId="0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2" fillId="0" borderId="5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2" fillId="0" borderId="10" xfId="0" applyFont="1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right" vertical="center" textRotation="90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</cellXfs>
  <cellStyles count="1">
    <cellStyle name="Normal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ENDA%20CULTUR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>
        <row r="2">
          <cell r="N2">
            <v>2021</v>
          </cell>
        </row>
      </sheetData>
      <sheetData sheetId="1"/>
      <sheetData sheetId="2"/>
      <sheetData sheetId="3"/>
      <sheetData sheetId="4"/>
      <sheetData sheetId="5">
        <row r="4">
          <cell r="L4">
            <v>7</v>
          </cell>
        </row>
        <row r="5">
          <cell r="L5">
            <v>14</v>
          </cell>
        </row>
        <row r="6">
          <cell r="L6">
            <v>21</v>
          </cell>
        </row>
        <row r="7">
          <cell r="L7">
            <v>28</v>
          </cell>
        </row>
        <row r="8">
          <cell r="L8"/>
        </row>
        <row r="9">
          <cell r="L9"/>
        </row>
        <row r="10">
          <cell r="L10">
            <v>1</v>
          </cell>
        </row>
        <row r="11">
          <cell r="L11">
            <v>8</v>
          </cell>
        </row>
        <row r="12">
          <cell r="L12">
            <v>15</v>
          </cell>
        </row>
        <row r="13">
          <cell r="L13">
            <v>22</v>
          </cell>
        </row>
        <row r="14">
          <cell r="L14">
            <v>29</v>
          </cell>
        </row>
        <row r="15">
          <cell r="L15"/>
        </row>
        <row r="16">
          <cell r="L16">
            <v>2</v>
          </cell>
        </row>
        <row r="17">
          <cell r="L17">
            <v>9</v>
          </cell>
        </row>
        <row r="18">
          <cell r="L18">
            <v>16</v>
          </cell>
        </row>
        <row r="19">
          <cell r="L19">
            <v>23</v>
          </cell>
        </row>
        <row r="20">
          <cell r="L20">
            <v>30</v>
          </cell>
        </row>
        <row r="21">
          <cell r="L21"/>
        </row>
        <row r="22">
          <cell r="L22">
            <v>3</v>
          </cell>
        </row>
        <row r="23">
          <cell r="L23">
            <v>10</v>
          </cell>
        </row>
        <row r="24">
          <cell r="L24">
            <v>17</v>
          </cell>
        </row>
        <row r="25">
          <cell r="L25">
            <v>24</v>
          </cell>
        </row>
        <row r="26">
          <cell r="L26"/>
        </row>
        <row r="27">
          <cell r="L27"/>
        </row>
        <row r="28">
          <cell r="L28"/>
        </row>
        <row r="29">
          <cell r="L29">
            <v>4</v>
          </cell>
        </row>
        <row r="30">
          <cell r="L30">
            <v>11</v>
          </cell>
        </row>
        <row r="31">
          <cell r="L31">
            <v>18</v>
          </cell>
        </row>
        <row r="32">
          <cell r="L32">
            <v>25</v>
          </cell>
        </row>
        <row r="33">
          <cell r="L33"/>
        </row>
        <row r="34">
          <cell r="L34"/>
        </row>
        <row r="35">
          <cell r="L35"/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workbookViewId="0">
      <selection activeCell="N3" sqref="N3"/>
    </sheetView>
  </sheetViews>
  <sheetFormatPr baseColWidth="10" defaultColWidth="8.7109375" defaultRowHeight="15" x14ac:dyDescent="0.25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57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5"/>
    <row r="2" spans="1:14" ht="18" customHeight="1" x14ac:dyDescent="0.25">
      <c r="A2" s="2"/>
      <c r="B2" s="75" t="s">
        <v>0</v>
      </c>
      <c r="C2" s="3"/>
      <c r="D2" s="3"/>
      <c r="E2" s="3"/>
      <c r="F2" s="3"/>
      <c r="G2" s="3"/>
      <c r="H2" s="3"/>
      <c r="I2" s="3"/>
      <c r="J2" s="4"/>
      <c r="K2" s="78" t="s">
        <v>1</v>
      </c>
      <c r="L2" s="79">
        <v>2013</v>
      </c>
      <c r="M2" s="79"/>
      <c r="N2" s="5"/>
    </row>
    <row r="3" spans="1:14" ht="21" customHeight="1" x14ac:dyDescent="0.25">
      <c r="A3" s="2"/>
      <c r="B3" s="76"/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/>
      <c r="K3" s="80"/>
      <c r="L3" s="81"/>
      <c r="M3" s="81"/>
      <c r="N3" s="8"/>
    </row>
    <row r="4" spans="1:14" ht="18" customHeight="1" x14ac:dyDescent="0.25">
      <c r="A4" s="2"/>
      <c r="B4" s="76"/>
      <c r="C4" s="9">
        <f>IF(DAY(JunDom1)=1,JunDom1-6,JunDom1+1)</f>
        <v>44347</v>
      </c>
      <c r="D4" s="9">
        <f>IF(DAY(JunDom1)=1,JunDom1-5,JunDom1+2)</f>
        <v>44348</v>
      </c>
      <c r="E4" s="9">
        <f>IF(DAY(JunDom1)=1,JunDom1-4,JunDom1+3)</f>
        <v>44349</v>
      </c>
      <c r="F4" s="9">
        <f>IF(DAY(JunDom1)=1,JunDom1-3,JunDom1+4)</f>
        <v>44350</v>
      </c>
      <c r="G4" s="9">
        <f>IF(DAY(JunDom1)=1,JunDom1-2,JunDom1+5)</f>
        <v>44351</v>
      </c>
      <c r="H4" s="10">
        <f>IF(DAY(JunDom1)=1,JunDom1-1,JunDom1+6)</f>
        <v>44352</v>
      </c>
      <c r="I4" s="11">
        <f>IF(DAY(JunDom1)=1,JunDom1,JunDom1+7)</f>
        <v>44353</v>
      </c>
      <c r="J4" s="7"/>
      <c r="K4" s="82" t="s">
        <v>9</v>
      </c>
      <c r="L4" s="12">
        <v>7</v>
      </c>
      <c r="M4" s="83" t="s">
        <v>10</v>
      </c>
      <c r="N4" s="84"/>
    </row>
    <row r="5" spans="1:14" ht="18" customHeight="1" x14ac:dyDescent="0.25">
      <c r="A5" s="2"/>
      <c r="B5" s="76"/>
      <c r="C5" s="13">
        <f>IF(DAY(JunDom1)=1,JunDom1+1,JunDom1+8)</f>
        <v>44354</v>
      </c>
      <c r="D5" s="13">
        <f>IF(DAY(JunDom1)=1,JunDom1+2,JunDom1+9)</f>
        <v>44355</v>
      </c>
      <c r="E5" s="13">
        <f>IF(DAY(JunDom1)=1,JunDom1+3,JunDom1+10)</f>
        <v>44356</v>
      </c>
      <c r="F5" s="13">
        <f>IF(DAY(JunDom1)=1,JunDom1+4,JunDom1+11)</f>
        <v>44357</v>
      </c>
      <c r="G5" s="13">
        <f>IF(DAY(JunDom1)=1,JunDom1+5,JunDom1+12)</f>
        <v>44358</v>
      </c>
      <c r="H5" s="10">
        <f>IF(DAY(JunDom1)=1,JunDom1+6,JunDom1+13)</f>
        <v>44359</v>
      </c>
      <c r="I5" s="10">
        <f>IF(DAY(JunDom1)=1,JunDom1+7,JunDom1+14)</f>
        <v>44360</v>
      </c>
      <c r="J5" s="7"/>
      <c r="K5" s="35"/>
      <c r="L5" s="14">
        <v>14</v>
      </c>
      <c r="M5" s="36" t="s">
        <v>10</v>
      </c>
      <c r="N5" s="37"/>
    </row>
    <row r="6" spans="1:14" ht="18" customHeight="1" x14ac:dyDescent="0.25">
      <c r="A6" s="2"/>
      <c r="B6" s="76"/>
      <c r="C6" s="13">
        <f>IF(DAY(JunDom1)=1,JunDom1+8,JunDom1+15)</f>
        <v>44361</v>
      </c>
      <c r="D6" s="13">
        <f>IF(DAY(JunDom1)=1,JunDom1+9,JunDom1+16)</f>
        <v>44362</v>
      </c>
      <c r="E6" s="13">
        <f>IF(DAY(JunDom1)=1,JunDom1+10,JunDom1+17)</f>
        <v>44363</v>
      </c>
      <c r="F6" s="13">
        <f>IF(DAY(JunDom1)=1,JunDom1+11,JunDom1+18)</f>
        <v>44364</v>
      </c>
      <c r="G6" s="13">
        <f>IF(DAY(JunDom1)=1,JunDom1+12,JunDom1+19)</f>
        <v>44365</v>
      </c>
      <c r="H6" s="10">
        <f>IF(DAY(JunDom1)=1,JunDom1+13,JunDom1+20)</f>
        <v>44366</v>
      </c>
      <c r="I6" s="10">
        <f>IF(DAY(JunDom1)=1,JunDom1+14,JunDom1+21)</f>
        <v>44367</v>
      </c>
      <c r="J6" s="7"/>
      <c r="K6" s="35"/>
      <c r="L6" s="14">
        <v>21</v>
      </c>
      <c r="M6" s="83" t="s">
        <v>10</v>
      </c>
      <c r="N6" s="84"/>
    </row>
    <row r="7" spans="1:14" ht="18" customHeight="1" x14ac:dyDescent="0.25">
      <c r="A7" s="2"/>
      <c r="B7" s="76"/>
      <c r="C7" s="13">
        <f>IF(DAY(JunDom1)=1,JunDom1+15,JunDom1+22)</f>
        <v>44368</v>
      </c>
      <c r="D7" s="13">
        <f>IF(DAY(JunDom1)=1,JunDom1+16,JunDom1+23)</f>
        <v>44369</v>
      </c>
      <c r="E7" s="13">
        <f>IF(DAY(JunDom1)=1,JunDom1+17,JunDom1+24)</f>
        <v>44370</v>
      </c>
      <c r="F7" s="13">
        <f>IF(DAY(JunDom1)=1,JunDom1+18,JunDom1+25)</f>
        <v>44371</v>
      </c>
      <c r="G7" s="13">
        <f>IF(DAY(JunDom1)=1,JunDom1+19,JunDom1+26)</f>
        <v>44372</v>
      </c>
      <c r="H7" s="10">
        <f>IF(DAY(JunDom1)=1,JunDom1+20,JunDom1+27)</f>
        <v>44373</v>
      </c>
      <c r="I7" s="10">
        <f>IF(DAY(JunDom1)=1,JunDom1+21,JunDom1+28)</f>
        <v>44374</v>
      </c>
      <c r="J7" s="7"/>
      <c r="K7" s="15"/>
      <c r="L7" s="14">
        <v>28</v>
      </c>
      <c r="M7" s="36" t="s">
        <v>11</v>
      </c>
      <c r="N7" s="37"/>
    </row>
    <row r="8" spans="1:14" ht="18.75" customHeight="1" x14ac:dyDescent="0.25">
      <c r="A8" s="2"/>
      <c r="B8" s="76"/>
      <c r="C8" s="13">
        <f>IF(DAY(JunDom1)=1,JunDom1+22,JunDom1+29)</f>
        <v>44375</v>
      </c>
      <c r="D8" s="13">
        <f>IF(DAY(JunDom1)=1,JunDom1+23,JunDom1+30)</f>
        <v>44376</v>
      </c>
      <c r="E8" s="13">
        <f>IF(DAY(JunDom1)=1,JunDom1+24,JunDom1+31)</f>
        <v>44377</v>
      </c>
      <c r="F8" s="13">
        <f>IF(DAY(JunDom1)=1,JunDom1+25,JunDom1+32)</f>
        <v>44378</v>
      </c>
      <c r="G8" s="13">
        <f>IF(DAY(JunDom1)=1,JunDom1+26,JunDom1+33)</f>
        <v>44379</v>
      </c>
      <c r="H8" s="10">
        <f>IF(DAY(JunDom1)=1,JunDom1+27,JunDom1+34)</f>
        <v>44380</v>
      </c>
      <c r="I8" s="10">
        <f>IF(DAY(JunDom1)=1,JunDom1+28,JunDom1+35)</f>
        <v>44381</v>
      </c>
      <c r="J8" s="7"/>
      <c r="K8" s="15"/>
      <c r="L8" s="14"/>
      <c r="M8" s="36"/>
      <c r="N8" s="37"/>
    </row>
    <row r="9" spans="1:14" ht="18" customHeight="1" x14ac:dyDescent="0.25">
      <c r="A9" s="2"/>
      <c r="B9" s="76"/>
      <c r="C9" s="9">
        <f>IF(DAY(JunDom1)=1,JunDom1+29,JunDom1+36)</f>
        <v>44382</v>
      </c>
      <c r="D9" s="9">
        <f>IF(DAY(JunDom1)=1,JunDom1+30,JunDom1+37)</f>
        <v>44383</v>
      </c>
      <c r="E9" s="9">
        <f>IF(DAY(JunDom1)=1,JunDom1+31,JunDom1+38)</f>
        <v>44384</v>
      </c>
      <c r="F9" s="9">
        <f>IF(DAY(JunDom1)=1,JunDom1+32,JunDom1+39)</f>
        <v>44385</v>
      </c>
      <c r="G9" s="9">
        <f>IF(DAY(JunDom1)=1,JunDom1+33,JunDom1+40)</f>
        <v>44386</v>
      </c>
      <c r="H9" s="9">
        <f>IF(DAY(JunDom1)=1,JunDom1+34,JunDom1+41)</f>
        <v>44387</v>
      </c>
      <c r="I9" s="9">
        <f>IF(DAY(JunDom1)=1,JunDom1+35,JunDom1+42)</f>
        <v>44388</v>
      </c>
      <c r="J9" s="7"/>
      <c r="K9" s="16"/>
      <c r="L9" s="17"/>
      <c r="M9" s="58"/>
      <c r="N9" s="59"/>
    </row>
    <row r="10" spans="1:14" ht="18" customHeight="1" x14ac:dyDescent="0.25">
      <c r="A10" s="2"/>
      <c r="B10" s="77"/>
      <c r="C10" s="18"/>
      <c r="D10" s="18"/>
      <c r="E10" s="18"/>
      <c r="F10" s="18"/>
      <c r="G10" s="18"/>
      <c r="H10" s="18"/>
      <c r="I10" s="18"/>
      <c r="J10" s="19"/>
      <c r="K10" s="34" t="s">
        <v>12</v>
      </c>
      <c r="L10" s="12">
        <v>1</v>
      </c>
      <c r="M10" s="51" t="s">
        <v>10</v>
      </c>
      <c r="N10" s="52"/>
    </row>
    <row r="11" spans="1:14" ht="18" customHeight="1" x14ac:dyDescent="0.25">
      <c r="A11" s="2"/>
      <c r="B11" s="69" t="s">
        <v>13</v>
      </c>
      <c r="C11" s="70"/>
      <c r="D11" s="70"/>
      <c r="E11" s="70"/>
      <c r="F11" s="70"/>
      <c r="G11" s="70"/>
      <c r="H11" s="70"/>
      <c r="I11" s="70"/>
      <c r="J11" s="71"/>
      <c r="K11" s="35"/>
      <c r="L11" s="14">
        <v>8</v>
      </c>
      <c r="M11" s="36" t="s">
        <v>10</v>
      </c>
      <c r="N11" s="37"/>
    </row>
    <row r="12" spans="1:14" ht="18" customHeight="1" x14ac:dyDescent="0.25">
      <c r="A12" s="2"/>
      <c r="B12" s="69"/>
      <c r="C12" s="70"/>
      <c r="D12" s="70"/>
      <c r="E12" s="70"/>
      <c r="F12" s="70"/>
      <c r="G12" s="70"/>
      <c r="H12" s="70"/>
      <c r="I12" s="70"/>
      <c r="J12" s="71"/>
      <c r="K12" s="35"/>
      <c r="L12" s="14">
        <v>15</v>
      </c>
      <c r="M12" s="51" t="s">
        <v>10</v>
      </c>
      <c r="N12" s="52"/>
    </row>
    <row r="13" spans="1:14" ht="18" customHeight="1" x14ac:dyDescent="0.25">
      <c r="B13" s="20" t="s">
        <v>9</v>
      </c>
      <c r="C13" s="72" t="s">
        <v>12</v>
      </c>
      <c r="D13" s="73"/>
      <c r="E13" s="72" t="s">
        <v>14</v>
      </c>
      <c r="F13" s="73"/>
      <c r="G13" s="72" t="s">
        <v>15</v>
      </c>
      <c r="H13" s="73"/>
      <c r="I13" s="72" t="s">
        <v>16</v>
      </c>
      <c r="J13" s="74"/>
      <c r="K13" s="15"/>
      <c r="L13" s="14">
        <v>22</v>
      </c>
      <c r="M13" s="36" t="s">
        <v>10</v>
      </c>
      <c r="N13" s="37"/>
    </row>
    <row r="14" spans="1:14" ht="18" customHeight="1" x14ac:dyDescent="0.25">
      <c r="B14" s="21"/>
      <c r="C14" s="48"/>
      <c r="D14" s="49"/>
      <c r="E14" s="48"/>
      <c r="F14" s="49"/>
      <c r="G14" s="48"/>
      <c r="H14" s="49"/>
      <c r="I14" s="48"/>
      <c r="J14" s="50"/>
      <c r="K14" s="15"/>
      <c r="L14" s="14">
        <v>29</v>
      </c>
      <c r="M14" s="36" t="s">
        <v>17</v>
      </c>
      <c r="N14" s="37"/>
    </row>
    <row r="15" spans="1:14" ht="18" customHeight="1" x14ac:dyDescent="0.25">
      <c r="B15" s="22"/>
      <c r="C15" s="53"/>
      <c r="D15" s="54"/>
      <c r="E15" s="53"/>
      <c r="F15" s="54"/>
      <c r="G15" s="53"/>
      <c r="H15" s="54"/>
      <c r="I15" s="56"/>
      <c r="J15" s="57"/>
      <c r="K15" s="23"/>
      <c r="L15" s="24"/>
      <c r="M15" s="58"/>
      <c r="N15" s="59"/>
    </row>
    <row r="16" spans="1:14" ht="18" customHeight="1" x14ac:dyDescent="0.25">
      <c r="B16" s="21"/>
      <c r="C16" s="48"/>
      <c r="D16" s="49"/>
      <c r="E16" s="48"/>
      <c r="F16" s="49"/>
      <c r="G16" s="48"/>
      <c r="H16" s="49"/>
      <c r="I16" s="67"/>
      <c r="J16" s="68"/>
      <c r="K16" s="62" t="s">
        <v>14</v>
      </c>
      <c r="L16" s="12">
        <v>2</v>
      </c>
      <c r="M16" s="51" t="s">
        <v>10</v>
      </c>
      <c r="N16" s="52"/>
    </row>
    <row r="17" spans="2:14" ht="18" customHeight="1" x14ac:dyDescent="0.25">
      <c r="B17" s="22"/>
      <c r="C17" s="53"/>
      <c r="D17" s="54"/>
      <c r="E17" s="53"/>
      <c r="F17" s="54"/>
      <c r="G17" s="53"/>
      <c r="H17" s="54"/>
      <c r="I17" s="56"/>
      <c r="J17" s="57"/>
      <c r="K17" s="63"/>
      <c r="L17" s="14">
        <v>9</v>
      </c>
      <c r="M17" s="36" t="s">
        <v>18</v>
      </c>
      <c r="N17" s="37"/>
    </row>
    <row r="18" spans="2:14" ht="18" customHeight="1" x14ac:dyDescent="0.25">
      <c r="B18" s="25"/>
      <c r="C18" s="64"/>
      <c r="D18" s="65"/>
      <c r="E18" s="64"/>
      <c r="F18" s="65"/>
      <c r="G18" s="64"/>
      <c r="H18" s="65"/>
      <c r="I18" s="64"/>
      <c r="J18" s="66"/>
      <c r="K18" s="63"/>
      <c r="L18" s="14">
        <v>16</v>
      </c>
      <c r="M18" s="36" t="s">
        <v>10</v>
      </c>
      <c r="N18" s="37"/>
    </row>
    <row r="19" spans="2:14" ht="18" customHeight="1" x14ac:dyDescent="0.25">
      <c r="B19" s="22"/>
      <c r="C19" s="53"/>
      <c r="D19" s="54"/>
      <c r="E19" s="53"/>
      <c r="F19" s="54"/>
      <c r="G19" s="53"/>
      <c r="H19" s="54"/>
      <c r="I19" s="56"/>
      <c r="J19" s="57"/>
      <c r="K19" s="15"/>
      <c r="L19" s="14">
        <v>23</v>
      </c>
      <c r="M19" s="36" t="s">
        <v>10</v>
      </c>
      <c r="N19" s="37"/>
    </row>
    <row r="20" spans="2:14" ht="18" customHeight="1" x14ac:dyDescent="0.25">
      <c r="B20" s="21"/>
      <c r="C20" s="48"/>
      <c r="D20" s="49"/>
      <c r="E20" s="48"/>
      <c r="F20" s="49"/>
      <c r="G20" s="48"/>
      <c r="H20" s="49"/>
      <c r="I20" s="48"/>
      <c r="J20" s="50"/>
      <c r="K20" s="15"/>
      <c r="L20" s="14">
        <v>30</v>
      </c>
      <c r="M20" s="36" t="s">
        <v>10</v>
      </c>
      <c r="N20" s="37"/>
    </row>
    <row r="21" spans="2:14" ht="18" customHeight="1" x14ac:dyDescent="0.25">
      <c r="B21" s="22"/>
      <c r="C21" s="53"/>
      <c r="D21" s="54"/>
      <c r="E21" s="53"/>
      <c r="F21" s="54"/>
      <c r="G21" s="53"/>
      <c r="H21" s="54"/>
      <c r="I21" s="60"/>
      <c r="J21" s="61"/>
      <c r="K21" s="23"/>
      <c r="L21" s="24"/>
      <c r="M21" s="58"/>
      <c r="N21" s="59"/>
    </row>
    <row r="22" spans="2:14" ht="18" customHeight="1" x14ac:dyDescent="0.25">
      <c r="B22" s="21"/>
      <c r="C22" s="48"/>
      <c r="D22" s="49"/>
      <c r="E22" s="48"/>
      <c r="F22" s="49"/>
      <c r="G22" s="48"/>
      <c r="H22" s="49"/>
      <c r="I22" s="48"/>
      <c r="J22" s="50"/>
      <c r="K22" s="62" t="s">
        <v>15</v>
      </c>
      <c r="L22" s="12">
        <v>3</v>
      </c>
      <c r="M22" s="51" t="s">
        <v>19</v>
      </c>
      <c r="N22" s="52"/>
    </row>
    <row r="23" spans="2:14" ht="18" customHeight="1" x14ac:dyDescent="0.25">
      <c r="B23" s="22"/>
      <c r="C23" s="53"/>
      <c r="D23" s="54"/>
      <c r="E23" s="53"/>
      <c r="F23" s="54"/>
      <c r="G23" s="53"/>
      <c r="H23" s="54"/>
      <c r="I23" s="56"/>
      <c r="J23" s="57"/>
      <c r="K23" s="63"/>
      <c r="L23" s="14">
        <v>10</v>
      </c>
      <c r="M23" s="36" t="s">
        <v>20</v>
      </c>
      <c r="N23" s="37"/>
    </row>
    <row r="24" spans="2:14" ht="18" customHeight="1" x14ac:dyDescent="0.25">
      <c r="B24" s="21"/>
      <c r="C24" s="48"/>
      <c r="D24" s="49"/>
      <c r="E24" s="48"/>
      <c r="F24" s="49"/>
      <c r="G24" s="48"/>
      <c r="H24" s="49"/>
      <c r="I24" s="48"/>
      <c r="J24" s="50"/>
      <c r="K24" s="63"/>
      <c r="L24" s="14">
        <v>17</v>
      </c>
      <c r="M24" s="36" t="s">
        <v>10</v>
      </c>
      <c r="N24" s="37"/>
    </row>
    <row r="25" spans="2:14" ht="18" customHeight="1" x14ac:dyDescent="0.25">
      <c r="B25" s="22"/>
      <c r="C25" s="53"/>
      <c r="D25" s="54"/>
      <c r="E25" s="53"/>
      <c r="F25" s="54"/>
      <c r="G25" s="53"/>
      <c r="H25" s="54"/>
      <c r="I25" s="56"/>
      <c r="J25" s="57"/>
      <c r="K25" s="63"/>
      <c r="L25" s="14">
        <v>24</v>
      </c>
      <c r="M25" s="36" t="s">
        <v>21</v>
      </c>
      <c r="N25" s="37"/>
    </row>
    <row r="26" spans="2:14" ht="18" customHeight="1" x14ac:dyDescent="0.25">
      <c r="B26" s="21"/>
      <c r="C26" s="48"/>
      <c r="D26" s="49"/>
      <c r="E26" s="48"/>
      <c r="F26" s="49"/>
      <c r="G26" s="48"/>
      <c r="H26" s="49"/>
      <c r="I26" s="48"/>
      <c r="J26" s="50"/>
      <c r="K26" s="15"/>
      <c r="L26" s="14"/>
      <c r="M26" s="36"/>
      <c r="N26" s="37"/>
    </row>
    <row r="27" spans="2:14" ht="18" customHeight="1" x14ac:dyDescent="0.25">
      <c r="B27" s="22"/>
      <c r="C27" s="53"/>
      <c r="D27" s="54"/>
      <c r="E27" s="53"/>
      <c r="F27" s="54"/>
      <c r="G27" s="53"/>
      <c r="H27" s="54"/>
      <c r="I27" s="56"/>
      <c r="J27" s="57"/>
      <c r="K27" s="23"/>
      <c r="L27" s="24"/>
      <c r="M27" s="58"/>
      <c r="N27" s="59"/>
    </row>
    <row r="28" spans="2:14" ht="18" customHeight="1" x14ac:dyDescent="0.25">
      <c r="B28" s="21"/>
      <c r="C28" s="48"/>
      <c r="D28" s="49"/>
      <c r="E28" s="48"/>
      <c r="F28" s="49"/>
      <c r="G28" s="48"/>
      <c r="H28" s="49"/>
      <c r="I28" s="48"/>
      <c r="J28" s="50"/>
      <c r="K28" s="34" t="s">
        <v>16</v>
      </c>
      <c r="L28" s="12"/>
      <c r="M28" s="51"/>
      <c r="N28" s="52"/>
    </row>
    <row r="29" spans="2:14" ht="18" customHeight="1" x14ac:dyDescent="0.25">
      <c r="B29" s="22"/>
      <c r="C29" s="53"/>
      <c r="D29" s="54"/>
      <c r="E29" s="53"/>
      <c r="F29" s="54"/>
      <c r="G29" s="53"/>
      <c r="H29" s="54"/>
      <c r="I29" s="53"/>
      <c r="J29" s="55"/>
      <c r="K29" s="35"/>
      <c r="L29" s="14">
        <v>4</v>
      </c>
      <c r="M29" s="36" t="s">
        <v>22</v>
      </c>
      <c r="N29" s="37"/>
    </row>
    <row r="30" spans="2:14" ht="18" customHeight="1" x14ac:dyDescent="0.25">
      <c r="B30" s="38" t="s">
        <v>23</v>
      </c>
      <c r="C30" s="39"/>
      <c r="D30" s="39"/>
      <c r="E30" s="39"/>
      <c r="F30" s="39"/>
      <c r="G30" s="39"/>
      <c r="H30" s="39"/>
      <c r="I30" s="39"/>
      <c r="J30" s="40"/>
      <c r="K30" s="35"/>
      <c r="L30" s="14">
        <v>11</v>
      </c>
      <c r="M30" s="36" t="s">
        <v>10</v>
      </c>
      <c r="N30" s="37"/>
    </row>
    <row r="31" spans="2:14" ht="18" customHeight="1" x14ac:dyDescent="0.25">
      <c r="B31" s="41"/>
      <c r="C31" s="42"/>
      <c r="D31" s="42"/>
      <c r="E31" s="42"/>
      <c r="F31" s="42"/>
      <c r="G31" s="42"/>
      <c r="H31" s="42"/>
      <c r="I31" s="42"/>
      <c r="J31" s="43"/>
      <c r="K31" s="26"/>
      <c r="L31" s="14">
        <v>18</v>
      </c>
      <c r="M31" s="27" t="s">
        <v>10</v>
      </c>
      <c r="N31" s="28"/>
    </row>
    <row r="32" spans="2:14" ht="18" customHeight="1" x14ac:dyDescent="0.25">
      <c r="B32" s="41"/>
      <c r="C32" s="42"/>
      <c r="D32" s="42"/>
      <c r="E32" s="42"/>
      <c r="F32" s="42"/>
      <c r="G32" s="42"/>
      <c r="H32" s="42"/>
      <c r="I32" s="42"/>
      <c r="J32" s="43"/>
      <c r="K32" s="26"/>
      <c r="L32" s="14">
        <v>25</v>
      </c>
      <c r="M32" s="27" t="s">
        <v>10</v>
      </c>
      <c r="N32" s="28"/>
    </row>
    <row r="33" spans="2:14" ht="18" customHeight="1" x14ac:dyDescent="0.25">
      <c r="B33" s="41"/>
      <c r="C33" s="42"/>
      <c r="D33" s="42"/>
      <c r="E33" s="42"/>
      <c r="F33" s="42"/>
      <c r="G33" s="42"/>
      <c r="H33" s="42"/>
      <c r="I33" s="42"/>
      <c r="J33" s="43"/>
      <c r="K33" s="34" t="s">
        <v>24</v>
      </c>
      <c r="L33" s="14"/>
      <c r="M33" s="36"/>
      <c r="N33" s="37"/>
    </row>
    <row r="34" spans="2:14" ht="18" customHeight="1" x14ac:dyDescent="0.25">
      <c r="B34" s="41"/>
      <c r="C34" s="42"/>
      <c r="D34" s="42"/>
      <c r="E34" s="42"/>
      <c r="F34" s="42"/>
      <c r="G34" s="42"/>
      <c r="H34" s="42"/>
      <c r="I34" s="42"/>
      <c r="J34" s="43"/>
      <c r="K34" s="35"/>
      <c r="L34" s="14"/>
      <c r="M34" s="36"/>
      <c r="N34" s="37"/>
    </row>
    <row r="35" spans="2:14" ht="18" customHeight="1" x14ac:dyDescent="0.25">
      <c r="B35" s="29"/>
      <c r="C35" s="44"/>
      <c r="D35" s="45"/>
      <c r="E35" s="44"/>
      <c r="F35" s="45"/>
      <c r="G35" s="44"/>
      <c r="H35" s="45"/>
      <c r="I35" s="46"/>
      <c r="J35" s="47"/>
      <c r="K35" s="35"/>
      <c r="L35" s="30"/>
      <c r="M35" s="32"/>
      <c r="N35" s="33"/>
    </row>
    <row r="36" spans="2:14" ht="16.5" customHeight="1" x14ac:dyDescent="0.25">
      <c r="K36" s="34" t="s">
        <v>25</v>
      </c>
      <c r="L36" s="31"/>
    </row>
    <row r="37" spans="2:14" ht="16.5" customHeight="1" x14ac:dyDescent="0.25">
      <c r="K37" s="35"/>
      <c r="L37" s="31"/>
    </row>
    <row r="38" spans="2:14" ht="16.5" customHeight="1" x14ac:dyDescent="0.25">
      <c r="K38" s="35"/>
      <c r="L38" s="31"/>
    </row>
  </sheetData>
  <mergeCells count="113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M35:N35"/>
    <mergeCell ref="K36:K38"/>
    <mergeCell ref="M29:N29"/>
    <mergeCell ref="B30:J34"/>
    <mergeCell ref="M30:N30"/>
    <mergeCell ref="K33:K35"/>
    <mergeCell ref="M33:N33"/>
    <mergeCell ref="M34:N34"/>
    <mergeCell ref="C35:D35"/>
    <mergeCell ref="E35:F35"/>
    <mergeCell ref="G35:H35"/>
    <mergeCell ref="I35:J35"/>
  </mergeCells>
  <conditionalFormatting sqref="C4:H4">
    <cfRule type="expression" dxfId="4" priority="4" stopIfTrue="1">
      <formula>DAY(C4)&gt;8</formula>
    </cfRule>
  </conditionalFormatting>
  <conditionalFormatting sqref="C8:I10">
    <cfRule type="expression" dxfId="3" priority="3" stopIfTrue="1">
      <formula>AND(DAY(C8)&gt;=1,DAY(C8)&lt;=15)</formula>
    </cfRule>
  </conditionalFormatting>
  <conditionalFormatting sqref="C4:I9">
    <cfRule type="expression" dxfId="2" priority="5">
      <formula>VLOOKUP(DAY(C4),DíasDeTareas,1,FALSE)=DAY(C4)</formula>
    </cfRule>
  </conditionalFormatting>
  <conditionalFormatting sqref="B14:J29 B35:J35">
    <cfRule type="expression" dxfId="1" priority="2">
      <formula>B14&lt;&gt;""</formula>
    </cfRule>
  </conditionalFormatting>
  <conditionalFormatting sqref="B30:B32">
    <cfRule type="expression" dxfId="0" priority="1">
      <formula>B30&lt;&gt;""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</dc:creator>
  <cp:lastModifiedBy>Cultura</cp:lastModifiedBy>
  <dcterms:created xsi:type="dcterms:W3CDTF">2021-07-16T18:59:29Z</dcterms:created>
  <dcterms:modified xsi:type="dcterms:W3CDTF">2021-07-19T14:17:22Z</dcterms:modified>
</cp:coreProperties>
</file>